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<sst xmlns="http://schemas.openxmlformats.org/spreadsheetml/2006/main" count="155" uniqueCount="107">
  <si>
    <t xml:space="preserve">    (Incorporated in Malaysia)</t>
  </si>
  <si>
    <t xml:space="preserve">UNITED BINTANG BERHAD </t>
  </si>
  <si>
    <t>(44767-M)</t>
  </si>
  <si>
    <t>Revenue</t>
  </si>
  <si>
    <t>Cost of sales</t>
  </si>
  <si>
    <t>Other operating expenses</t>
  </si>
  <si>
    <t>Selling and marketing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</si>
  <si>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</si>
  <si>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</si>
  <si>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</si>
  <si>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</si>
  <si>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</si>
  <si>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</si>
  <si>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</si>
  <si>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</si>
  <si>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</si>
  <si>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</si>
  <si>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</si>
  <si>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31.12.2002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</si>
  <si>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</si>
  <si>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</si>
  <si>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</si>
  <si>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</si>
  <si>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</si>
  <si>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</si>
  <si>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</si>
  <si>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</si>
  <si>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</si>
  <si>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</si>
  <si>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</si>
  <si>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</si>
  <si>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</si>
  <si>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</si>
  <si>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</si>
  <si>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</si>
  <si>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</si>
  <si>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</si>
  <si>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</si>
  <si>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At 1 January 2002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</si>
  <si>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</si>
  <si>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</si>
  <si>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</si>
  <si>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</si>
  <si>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</si>
  <si>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</si>
  <si>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</si>
  <si>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           -</t>
  </si>
  <si>
    <t xml:space="preserve">   -</t>
  </si>
  <si>
    <t xml:space="preserve">  -</t>
  </si>
  <si>
    <t xml:space="preserve"> -</t>
  </si>
  <si>
    <t xml:space="preserve"> - 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</si>
  <si>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</si>
  <si>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</si>
  <si>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</si>
  <si>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</si>
  <si>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</si>
  <si>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</si>
  <si>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>statements for the year ended 31 December 2002 and the accompanying explanatory notes attached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</si>
  <si>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</si>
  <si>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</si>
  <si>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</si>
  <si>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</si>
  <si>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Consolidation</t>
  </si>
  <si>
    <t>Retained Profit/</t>
  </si>
  <si>
    <t>Loss)</t>
  </si>
  <si>
    <t>Arising From</t>
  </si>
  <si>
    <t>Less: Bank overdrafts(included within short term borrowings)</t>
  </si>
  <si>
    <t>Adjustments for non-cash flow:-</t>
  </si>
  <si>
    <t>Net change in current assets</t>
  </si>
  <si>
    <t>Net change in current liabilities</t>
  </si>
  <si>
    <t>Interest paid</t>
  </si>
  <si>
    <t>Interest received</t>
  </si>
  <si>
    <t>Investing Activities</t>
  </si>
  <si>
    <t xml:space="preserve">   - Equity investments</t>
  </si>
  <si>
    <t xml:space="preserve">   - Other investments</t>
  </si>
  <si>
    <t>Financing Activities</t>
  </si>
  <si>
    <t xml:space="preserve">   - Bank borrowings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</si>
  <si>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</si>
  <si>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</si>
  <si>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</si>
  <si>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</si>
  <si>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</si>
  <si>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</si>
  <si>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Profit/(Loss) after taxation</t>
  </si>
  <si>
    <t>Net Profit/(Loss) for the period</t>
  </si>
  <si>
    <t>Administrative expenses</t>
  </si>
  <si>
    <t xml:space="preserve">The condensed consolidated cash flow statement should be read in conjunction with the audited financial </t>
  </si>
  <si>
    <t>31st December 2003</t>
  </si>
  <si>
    <t>For the Quarter Ended 31 December 2003</t>
  </si>
  <si>
    <t>31.12.2003</t>
  </si>
  <si>
    <t>12 months ended</t>
  </si>
  <si>
    <t>As at 31 December 2003</t>
  </si>
  <si>
    <t>For Quarter Ended 31 December 2003</t>
  </si>
  <si>
    <t>At 31 December 2002</t>
  </si>
  <si>
    <t>At 31 December 2003</t>
  </si>
  <si>
    <t>Issue of ordinary shares</t>
  </si>
  <si>
    <t>Loss for the year</t>
  </si>
  <si>
    <t xml:space="preserve">The Directors are pleased to announce the unaudited Interim Report for the fourth quarter ended </t>
  </si>
  <si>
    <t>Cash(used in)/generated from operations</t>
  </si>
  <si>
    <t>Net cash flows from investing activities</t>
  </si>
  <si>
    <t>Cash &amp; Cash Equivalents at end of the year</t>
  </si>
  <si>
    <t>* Cash and Cash equivalents at end of financial year</t>
  </si>
  <si>
    <t>Net cash flows used in operating activities</t>
  </si>
  <si>
    <t xml:space="preserve">Net cash flows (used in)/generated from financing </t>
  </si>
  <si>
    <t>activities</t>
  </si>
  <si>
    <t>Gross profit/(loss)</t>
  </si>
  <si>
    <t>Earning/(Loss) per share (sen)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</si>
</sst>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9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37" fontId="0" fillId="0" borderId="1" xfId="0" applyNumberFormat="1" applyBorder="1" applyAlignment="1">
      <alignment horizontal="center"/>
    </xf>
    <xf numFmtId="37" fontId="0" fillId="2" borderId="0" xfId="0" applyNumberFormat="1" applyFill="1" applyAlignment="1">
      <alignment/>
    </xf>
    <xf numFmtId="0" fontId="4" fillId="0" borderId="0" xfId="0" applyFont="1" applyAlignment="1">
      <alignment/>
    </xf>
    <xf numFmtId="37" fontId="0" fillId="0" borderId="6" xfId="0" applyNumberForma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37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34">
      <selection activeCell="B43" sqref="B43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23"/>
      <c r="G2" t="s">
        <v>2</v>
      </c>
    </row>
    <row r="3" spans="1:5" ht="12.75">
      <c r="A3" s="23"/>
      <c r="E3" t="s">
        <v>0</v>
      </c>
    </row>
    <row r="5" ht="12.75">
      <c r="B5" t="s">
        <v>97</v>
      </c>
    </row>
    <row r="6" ht="12.75">
      <c r="B6" t="s">
        <v>87</v>
      </c>
    </row>
    <row r="8" ht="12.75">
      <c r="B8" s="2" t="s">
        <v>55</v>
      </c>
    </row>
    <row r="9" ht="12.75">
      <c r="B9" t="s">
        <v>88</v>
      </c>
    </row>
    <row r="11" spans="7:13" ht="12.75">
      <c r="G11" s="27" t="s">
        <v>13</v>
      </c>
      <c r="H11" s="27"/>
      <c r="I11" s="27"/>
      <c r="J11" s="3"/>
      <c r="K11" s="27" t="s">
        <v>90</v>
      </c>
      <c r="L11" s="27"/>
      <c r="M11" s="27"/>
    </row>
    <row r="12" spans="7:13" ht="12.75">
      <c r="G12" s="15" t="s">
        <v>89</v>
      </c>
      <c r="H12" s="15"/>
      <c r="I12" s="15" t="s">
        <v>18</v>
      </c>
      <c r="J12" s="15"/>
      <c r="K12" s="15" t="s">
        <v>89</v>
      </c>
      <c r="L12" s="15"/>
      <c r="M12" s="15" t="s">
        <v>18</v>
      </c>
    </row>
    <row r="13" spans="7:13" ht="12.75">
      <c r="G13" s="15" t="s">
        <v>14</v>
      </c>
      <c r="H13" s="15"/>
      <c r="I13" s="15" t="s">
        <v>14</v>
      </c>
      <c r="J13" s="15"/>
      <c r="K13" s="15" t="s">
        <v>14</v>
      </c>
      <c r="L13" s="15"/>
      <c r="M13" s="15" t="s">
        <v>14</v>
      </c>
    </row>
    <row r="15" spans="2:15" ht="12.75">
      <c r="B15" t="s">
        <v>3</v>
      </c>
      <c r="G15" s="22">
        <f>33609-24056</f>
        <v>9553</v>
      </c>
      <c r="H15" s="5"/>
      <c r="I15" s="5">
        <v>4289</v>
      </c>
      <c r="J15" s="5"/>
      <c r="K15" s="5">
        <v>33609</v>
      </c>
      <c r="L15" s="5"/>
      <c r="M15" s="5">
        <v>28821</v>
      </c>
      <c r="N15" s="5"/>
      <c r="O15" s="5"/>
    </row>
    <row r="16" spans="7:15" ht="12.75"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t="s">
        <v>4</v>
      </c>
      <c r="G17" s="5">
        <f>23106-33044</f>
        <v>-9938</v>
      </c>
      <c r="H17" s="5"/>
      <c r="I17" s="5">
        <f>-6343+1</f>
        <v>-6342</v>
      </c>
      <c r="J17" s="5"/>
      <c r="K17" s="5">
        <v>-33044</v>
      </c>
      <c r="L17" s="5"/>
      <c r="M17" s="5">
        <v>-30981</v>
      </c>
      <c r="N17" s="5"/>
      <c r="O17" s="5"/>
    </row>
    <row r="18" spans="7:15" ht="12.75">
      <c r="G18" s="10"/>
      <c r="H18" s="5"/>
      <c r="I18" s="10"/>
      <c r="J18" s="5"/>
      <c r="K18" s="10"/>
      <c r="L18" s="5"/>
      <c r="M18" s="10"/>
      <c r="N18" s="5"/>
      <c r="O18" s="5"/>
    </row>
    <row r="19" spans="2:15" ht="12.75">
      <c r="B19" t="s">
        <v>105</v>
      </c>
      <c r="G19" s="5">
        <f>SUM(G15:G18)</f>
        <v>-385</v>
      </c>
      <c r="H19" s="5"/>
      <c r="I19" s="5">
        <f>SUM(I15:I18)</f>
        <v>-2053</v>
      </c>
      <c r="J19" s="5"/>
      <c r="K19" s="5">
        <f>SUM(K15:K18)</f>
        <v>565</v>
      </c>
      <c r="L19" s="5"/>
      <c r="M19" s="5">
        <f>SUM(M15:M18)</f>
        <v>-2160</v>
      </c>
      <c r="N19" s="5"/>
      <c r="O19" s="5"/>
    </row>
    <row r="20" spans="7:15" ht="12.75"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t="s">
        <v>15</v>
      </c>
      <c r="G21" s="5">
        <f>-1004-391</f>
        <v>-1395</v>
      </c>
      <c r="H21" s="5"/>
      <c r="I21" s="22">
        <v>550</v>
      </c>
      <c r="J21" s="5"/>
      <c r="K21" s="5">
        <v>5525</v>
      </c>
      <c r="L21" s="5"/>
      <c r="M21" s="5">
        <v>2254</v>
      </c>
      <c r="N21" s="5"/>
      <c r="O21" s="5"/>
    </row>
    <row r="22" spans="7:15" ht="12.75"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t="s">
        <v>5</v>
      </c>
      <c r="G23" s="5">
        <f>219-760-1</f>
        <v>-542</v>
      </c>
      <c r="H23" s="5"/>
      <c r="I23" s="5">
        <v>-395</v>
      </c>
      <c r="J23" s="5"/>
      <c r="K23" s="5">
        <v>-761</v>
      </c>
      <c r="L23" s="5"/>
      <c r="M23" s="5">
        <v>-616</v>
      </c>
      <c r="N23" s="5"/>
      <c r="O23" s="5"/>
    </row>
    <row r="24" spans="7:15" ht="12.75"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t="s">
        <v>85</v>
      </c>
      <c r="G25" s="5">
        <f>3063-5205+391</f>
        <v>-1751</v>
      </c>
      <c r="H25" s="5"/>
      <c r="I25" s="5">
        <v>-4197</v>
      </c>
      <c r="J25" s="5"/>
      <c r="K25" s="5">
        <v>-4814</v>
      </c>
      <c r="L25" s="5"/>
      <c r="M25" s="5">
        <v>-7263</v>
      </c>
      <c r="N25" s="5"/>
      <c r="O25" s="5"/>
    </row>
    <row r="26" spans="7:15" ht="12.75"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t="s">
        <v>6</v>
      </c>
      <c r="G27" s="5">
        <f>1585-2459</f>
        <v>-874</v>
      </c>
      <c r="H27" s="5"/>
      <c r="I27" s="5">
        <f>1293-1717</f>
        <v>-424</v>
      </c>
      <c r="J27" s="5"/>
      <c r="K27" s="5">
        <v>-2459</v>
      </c>
      <c r="L27" s="5"/>
      <c r="M27" s="5">
        <v>-1717</v>
      </c>
      <c r="N27" s="5"/>
      <c r="O27" s="5"/>
    </row>
    <row r="28" spans="7:15" ht="12.75">
      <c r="G28" s="10"/>
      <c r="H28" s="5"/>
      <c r="I28" s="10"/>
      <c r="J28" s="5"/>
      <c r="K28" s="10"/>
      <c r="L28" s="5"/>
      <c r="M28" s="10"/>
      <c r="N28" s="5"/>
      <c r="O28" s="5"/>
    </row>
    <row r="29" spans="2:15" ht="12.75">
      <c r="B29" t="s">
        <v>54</v>
      </c>
      <c r="G29" s="5">
        <f>SUM(G19:G28)</f>
        <v>-4947</v>
      </c>
      <c r="H29" s="5"/>
      <c r="I29" s="5">
        <f>SUM(I19:I28)</f>
        <v>-6519</v>
      </c>
      <c r="J29" s="5"/>
      <c r="K29" s="5">
        <f>SUM(K19:K28)</f>
        <v>-1944</v>
      </c>
      <c r="L29" s="5"/>
      <c r="M29" s="5">
        <f>SUM(M19:M28)</f>
        <v>-9502</v>
      </c>
      <c r="N29" s="5"/>
      <c r="O29" s="5"/>
    </row>
    <row r="30" spans="7:15" ht="12.75"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t="s">
        <v>7</v>
      </c>
      <c r="G31" s="5">
        <f>573-728</f>
        <v>-155</v>
      </c>
      <c r="H31" s="5"/>
      <c r="I31" s="5">
        <f>2184-3067</f>
        <v>-883</v>
      </c>
      <c r="J31" s="5"/>
      <c r="K31" s="5">
        <v>-728</v>
      </c>
      <c r="L31" s="5"/>
      <c r="M31" s="5">
        <v>-3067</v>
      </c>
      <c r="N31" s="5"/>
      <c r="O31" s="5"/>
    </row>
    <row r="32" spans="7:15" ht="12.75">
      <c r="G32" s="10"/>
      <c r="H32" s="5"/>
      <c r="I32" s="10"/>
      <c r="J32" s="5"/>
      <c r="K32" s="10"/>
      <c r="L32" s="5"/>
      <c r="M32" s="10"/>
      <c r="N32" s="5"/>
      <c r="O32" s="5"/>
    </row>
    <row r="33" spans="2:15" ht="12.75">
      <c r="B33" t="s">
        <v>82</v>
      </c>
      <c r="G33" s="5">
        <f>SUM(G29:G32)</f>
        <v>-5102</v>
      </c>
      <c r="H33" s="5"/>
      <c r="I33" s="5">
        <f>SUM(I29:I32)</f>
        <v>-7402</v>
      </c>
      <c r="J33" s="5"/>
      <c r="K33" s="5">
        <f>SUM(K29:K32)</f>
        <v>-2672</v>
      </c>
      <c r="L33" s="5"/>
      <c r="M33" s="5">
        <f>SUM(M29:M32)</f>
        <v>-12569</v>
      </c>
      <c r="N33" s="5"/>
      <c r="O33" s="5"/>
    </row>
    <row r="34" spans="7:15" ht="12.75"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t="s">
        <v>8</v>
      </c>
      <c r="G35" s="11" t="s">
        <v>49</v>
      </c>
      <c r="H35" s="5"/>
      <c r="I35" s="11" t="s">
        <v>49</v>
      </c>
      <c r="J35" s="11"/>
      <c r="K35" s="11" t="s">
        <v>49</v>
      </c>
      <c r="L35" s="5"/>
      <c r="M35" s="11" t="s">
        <v>47</v>
      </c>
      <c r="N35" s="5"/>
      <c r="O35" s="5"/>
    </row>
    <row r="36" spans="7:15" ht="12.75">
      <c r="G36" s="10"/>
      <c r="H36" s="5"/>
      <c r="I36" s="10"/>
      <c r="J36" s="5"/>
      <c r="K36" s="10"/>
      <c r="L36" s="5"/>
      <c r="M36" s="10"/>
      <c r="N36" s="5"/>
      <c r="O36" s="5"/>
    </row>
    <row r="37" spans="2:15" ht="12.75">
      <c r="B37" t="s">
        <v>83</v>
      </c>
      <c r="G37" s="5">
        <f>SUM(G33:G36)</f>
        <v>-5102</v>
      </c>
      <c r="H37" s="5"/>
      <c r="I37" s="5">
        <f>SUM(I33:I36)</f>
        <v>-7402</v>
      </c>
      <c r="J37" s="5"/>
      <c r="K37" s="5">
        <f>SUM(K33:K36)</f>
        <v>-2672</v>
      </c>
      <c r="L37" s="5"/>
      <c r="M37" s="5">
        <f>SUM(M33:M36)</f>
        <v>-12569</v>
      </c>
      <c r="N37" s="5"/>
      <c r="O37" s="5"/>
    </row>
    <row r="38" spans="7:15" ht="12.75"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t="s">
        <v>9</v>
      </c>
      <c r="G39" s="11" t="s">
        <v>49</v>
      </c>
      <c r="H39" s="5"/>
      <c r="I39" s="11" t="s">
        <v>49</v>
      </c>
      <c r="J39" s="5"/>
      <c r="K39" s="11" t="s">
        <v>49</v>
      </c>
      <c r="L39" s="5"/>
      <c r="M39" s="11" t="s">
        <v>48</v>
      </c>
      <c r="N39" s="5"/>
      <c r="O39" s="5"/>
    </row>
    <row r="40" spans="7:15" ht="12.75">
      <c r="G40" s="5"/>
      <c r="H40" s="5"/>
      <c r="I40" s="5"/>
      <c r="J40" s="5"/>
      <c r="K40" s="5"/>
      <c r="L40" s="5"/>
      <c r="M40" s="5"/>
      <c r="N40" s="5"/>
      <c r="O40" s="5"/>
    </row>
    <row r="41" spans="2:15" ht="13.5" thickBot="1">
      <c r="B41" t="s">
        <v>84</v>
      </c>
      <c r="G41" s="9">
        <f>SUM(G37:G40)</f>
        <v>-5102</v>
      </c>
      <c r="H41" s="5"/>
      <c r="I41" s="9">
        <f>SUM(I37:I40)</f>
        <v>-7402</v>
      </c>
      <c r="J41" s="5"/>
      <c r="K41" s="9">
        <f>SUM(K37:K40)</f>
        <v>-2672</v>
      </c>
      <c r="L41" s="5"/>
      <c r="M41" s="9">
        <f>SUM(M37:M40)</f>
        <v>-12569</v>
      </c>
      <c r="N41" s="5"/>
      <c r="O41" s="5"/>
    </row>
    <row r="42" spans="7:15" ht="13.5" thickTop="1"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t="s">
        <v>106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t="s">
        <v>10</v>
      </c>
      <c r="G44" s="11">
        <f>G41/54000*100</f>
        <v>-9.448148148148148</v>
      </c>
      <c r="H44" s="11"/>
      <c r="I44" s="11">
        <f>I41/21165*100</f>
        <v>-34.97283250649657</v>
      </c>
      <c r="J44" s="11"/>
      <c r="K44" s="11">
        <f>K41/54000*100</f>
        <v>-4.948148148148148</v>
      </c>
      <c r="L44" s="11"/>
      <c r="M44" s="11">
        <f>M41/21165*100</f>
        <v>-59.385778407748646</v>
      </c>
      <c r="N44" s="5"/>
      <c r="O44" s="5"/>
    </row>
    <row r="45" spans="2:15" ht="13.5" thickBot="1">
      <c r="B45" t="s">
        <v>11</v>
      </c>
      <c r="G45" s="16" t="s">
        <v>52</v>
      </c>
      <c r="H45" s="17"/>
      <c r="I45" s="16" t="s">
        <v>52</v>
      </c>
      <c r="J45" s="17"/>
      <c r="K45" s="16" t="s">
        <v>52</v>
      </c>
      <c r="L45" s="17"/>
      <c r="M45" s="16" t="s">
        <v>52</v>
      </c>
      <c r="N45" s="5"/>
      <c r="O45" s="5"/>
    </row>
    <row r="46" spans="7:15" ht="13.5" thickTop="1">
      <c r="G46" s="5"/>
      <c r="H46" s="5"/>
      <c r="I46" s="5"/>
      <c r="J46" s="5"/>
      <c r="K46" s="5"/>
      <c r="L46" s="5"/>
      <c r="M46" s="5"/>
      <c r="N46" s="5"/>
      <c r="O46" s="5"/>
    </row>
    <row r="47" spans="7:15" ht="12.75">
      <c r="G47" s="5"/>
      <c r="H47" s="5"/>
      <c r="I47" s="5"/>
      <c r="J47" s="5"/>
      <c r="K47" s="5"/>
      <c r="L47" s="5"/>
      <c r="M47" s="5"/>
      <c r="N47" s="5"/>
      <c r="O47" s="5"/>
    </row>
    <row r="53" ht="12.75">
      <c r="B53" t="s">
        <v>56</v>
      </c>
    </row>
    <row r="54" ht="12.75">
      <c r="B54" t="s">
        <v>57</v>
      </c>
    </row>
    <row r="55" ht="12.75">
      <c r="B55" t="s">
        <v>12</v>
      </c>
    </row>
  </sheetData>
  <mergeCells count="2">
    <mergeCell ref="K11:M11"/>
    <mergeCell ref="G11:I11"/>
  </mergeCells>
  <printOptions/>
  <pageMargins left="0.5" right="0.5" top="1" bottom="1" header="0.5" footer="0.5"/>
  <pageSetup fitToHeight="1" fitToWidth="1" horizontalDpi="180" verticalDpi="18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 topLeftCell="A31">
      <selection activeCell="F45" sqref="F45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9.7109375" style="0" bestFit="1" customWidth="1"/>
  </cols>
  <sheetData>
    <row r="2" ht="12.75">
      <c r="B2" s="2" t="s">
        <v>16</v>
      </c>
    </row>
    <row r="3" ht="12.75">
      <c r="B3" t="s">
        <v>91</v>
      </c>
    </row>
    <row r="5" spans="9:11" ht="12.75">
      <c r="I5" s="15" t="s">
        <v>17</v>
      </c>
      <c r="J5" s="15"/>
      <c r="K5" s="15" t="s">
        <v>45</v>
      </c>
    </row>
    <row r="6" spans="9:11" ht="12.75">
      <c r="I6" s="15" t="s">
        <v>89</v>
      </c>
      <c r="J6" s="15"/>
      <c r="K6" s="15" t="s">
        <v>18</v>
      </c>
    </row>
    <row r="7" spans="9:11" ht="12.75">
      <c r="I7" s="15" t="s">
        <v>14</v>
      </c>
      <c r="J7" s="15"/>
      <c r="K7" s="15" t="s">
        <v>14</v>
      </c>
    </row>
    <row r="9" ht="12.75">
      <c r="B9" s="3" t="s">
        <v>19</v>
      </c>
    </row>
    <row r="11" spans="3:13" ht="12.75">
      <c r="C11" t="s">
        <v>20</v>
      </c>
      <c r="I11" s="5">
        <v>14657</v>
      </c>
      <c r="J11" s="5"/>
      <c r="K11" s="5">
        <v>16926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21</v>
      </c>
      <c r="I13" s="5">
        <v>40</v>
      </c>
      <c r="J13" s="5"/>
      <c r="K13" s="5">
        <v>11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22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23</v>
      </c>
      <c r="I17" s="6">
        <v>25848</v>
      </c>
      <c r="J17" s="5"/>
      <c r="K17" s="6">
        <v>32024</v>
      </c>
      <c r="L17" s="5"/>
      <c r="M17" s="5"/>
    </row>
    <row r="18" spans="3:13" ht="12.75">
      <c r="C18" t="s">
        <v>24</v>
      </c>
      <c r="I18" s="7">
        <v>3861</v>
      </c>
      <c r="J18" s="5"/>
      <c r="K18" s="7">
        <v>485</v>
      </c>
      <c r="L18" s="5"/>
      <c r="M18" s="5"/>
    </row>
    <row r="19" spans="3:13" ht="12.75">
      <c r="C19" t="s">
        <v>25</v>
      </c>
      <c r="I19" s="7">
        <v>2174</v>
      </c>
      <c r="J19" s="5"/>
      <c r="K19" s="7">
        <f>2164-485</f>
        <v>1679</v>
      </c>
      <c r="L19" s="5"/>
      <c r="M19" s="5"/>
    </row>
    <row r="20" spans="3:13" ht="12.75">
      <c r="C20" t="s">
        <v>26</v>
      </c>
      <c r="I20" s="7">
        <f>849+291</f>
        <v>1140</v>
      </c>
      <c r="J20" s="5"/>
      <c r="K20" s="7">
        <v>1776</v>
      </c>
      <c r="L20" s="5"/>
      <c r="M20" s="5"/>
    </row>
    <row r="21" spans="9:13" ht="12.75">
      <c r="I21" s="8">
        <f>SUM(I17:I20)</f>
        <v>33023</v>
      </c>
      <c r="J21" s="5"/>
      <c r="K21" s="8">
        <f>SUM(K17:K20)</f>
        <v>35964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27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28</v>
      </c>
      <c r="I25" s="6">
        <v>300</v>
      </c>
      <c r="J25" s="5"/>
      <c r="K25" s="6">
        <v>685</v>
      </c>
      <c r="L25" s="5"/>
      <c r="M25" s="5"/>
    </row>
    <row r="26" spans="3:13" ht="12.75">
      <c r="C26" t="s">
        <v>29</v>
      </c>
      <c r="I26" s="7">
        <v>4614</v>
      </c>
      <c r="J26" s="5"/>
      <c r="K26" s="7">
        <f>3677-685</f>
        <v>2992</v>
      </c>
      <c r="L26" s="5"/>
      <c r="M26" s="5"/>
    </row>
    <row r="27" spans="3:13" ht="12.75">
      <c r="C27" t="s">
        <v>30</v>
      </c>
      <c r="I27" s="7">
        <v>9295</v>
      </c>
      <c r="J27" s="5"/>
      <c r="K27" s="7">
        <f>11760+1306</f>
        <v>13066</v>
      </c>
      <c r="L27" s="5"/>
      <c r="M27" s="5"/>
    </row>
    <row r="28" spans="9:13" ht="12.75">
      <c r="I28" s="8">
        <f>SUM(I25:I27)</f>
        <v>14209</v>
      </c>
      <c r="J28" s="5"/>
      <c r="K28" s="8">
        <f>SUM(K25:K27)</f>
        <v>16743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31</v>
      </c>
      <c r="I30" s="5">
        <f>I21-I28</f>
        <v>18814</v>
      </c>
      <c r="J30" s="5"/>
      <c r="K30" s="5">
        <f>K21-K28</f>
        <v>19221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33511</v>
      </c>
      <c r="J32" s="5"/>
      <c r="K32" s="9">
        <f>K11+K13+K30</f>
        <v>36158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32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33</v>
      </c>
      <c r="I36" s="5">
        <v>54000</v>
      </c>
      <c r="J36" s="5"/>
      <c r="K36" s="5">
        <v>54000</v>
      </c>
      <c r="L36" s="5"/>
      <c r="M36" s="5"/>
    </row>
    <row r="37" spans="3:13" ht="12.75">
      <c r="C37" t="s">
        <v>34</v>
      </c>
      <c r="I37" s="10">
        <v>-20514</v>
      </c>
      <c r="J37" s="5"/>
      <c r="K37" s="10">
        <v>-17842</v>
      </c>
      <c r="L37" s="5"/>
      <c r="M37" s="5"/>
    </row>
    <row r="38" spans="3:13" ht="12.75">
      <c r="C38" t="s">
        <v>35</v>
      </c>
      <c r="I38" s="5">
        <f>SUM(I36:I37)</f>
        <v>33486</v>
      </c>
      <c r="J38" s="5"/>
      <c r="K38" s="5">
        <f>SUM(K36:K37)</f>
        <v>36158</v>
      </c>
      <c r="L38" s="5"/>
      <c r="M38" s="5"/>
    </row>
    <row r="39" spans="3:13" ht="12.75">
      <c r="C39" t="s">
        <v>30</v>
      </c>
      <c r="I39" s="5">
        <v>25</v>
      </c>
      <c r="J39" s="5"/>
      <c r="K39" s="5" t="s">
        <v>46</v>
      </c>
      <c r="L39" s="5"/>
      <c r="M39" s="5"/>
    </row>
    <row r="40" spans="9:13" ht="13.5" thickBot="1">
      <c r="I40" s="9">
        <f>SUM(I38:I39)</f>
        <v>33511</v>
      </c>
      <c r="J40" s="5"/>
      <c r="K40" s="9">
        <f>SUM(K38:K39)</f>
        <v>36158</v>
      </c>
      <c r="L40" s="5"/>
      <c r="M40" s="5"/>
    </row>
    <row r="41" spans="6:13" ht="13.5" thickTop="1">
      <c r="F41" s="5"/>
      <c r="I41" s="5"/>
      <c r="J41" s="5"/>
      <c r="K41" s="5"/>
      <c r="L41" s="5"/>
      <c r="M41" s="5"/>
    </row>
    <row r="42" spans="9:13" ht="12.75">
      <c r="I42" s="5"/>
      <c r="J42" s="5"/>
      <c r="K42" s="5"/>
      <c r="L42" s="5"/>
      <c r="M42" s="5"/>
    </row>
    <row r="43" spans="3:13" ht="13.5" thickBot="1">
      <c r="C43" t="s">
        <v>36</v>
      </c>
      <c r="I43" s="18">
        <f>I38/54000</f>
        <v>0.6201111111111111</v>
      </c>
      <c r="J43" s="14"/>
      <c r="K43" s="18">
        <f>36158/54000</f>
        <v>0.6695925925925926</v>
      </c>
      <c r="L43" s="5"/>
      <c r="M43" s="5"/>
    </row>
    <row r="44" spans="9:13" ht="13.5" thickTop="1">
      <c r="I44" s="5"/>
      <c r="J44" s="5"/>
      <c r="K44" s="5"/>
      <c r="L44" s="5"/>
      <c r="M44" s="5"/>
    </row>
    <row r="47" ht="12.75">
      <c r="B47" t="s">
        <v>59</v>
      </c>
    </row>
    <row r="48" ht="12.75">
      <c r="B48" t="s">
        <v>57</v>
      </c>
    </row>
    <row r="49" ht="12.75">
      <c r="B49" t="s">
        <v>12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0"/>
  <sheetViews>
    <sheetView workbookViewId="0" topLeftCell="A14">
      <selection activeCell="B19" sqref="B19"/>
    </sheetView>
  </sheetViews>
  <sheetFormatPr defaultColWidth="9.140625" defaultRowHeight="12.75"/>
  <cols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10.57421875" style="0" customWidth="1"/>
    <col min="10" max="10" width="3.7109375" style="0" customWidth="1"/>
    <col min="11" max="11" width="14.28125" style="0" customWidth="1"/>
    <col min="12" max="12" width="4.7109375" style="0" customWidth="1"/>
  </cols>
  <sheetData>
    <row r="2" ht="12.75">
      <c r="B2" s="2" t="s">
        <v>37</v>
      </c>
    </row>
    <row r="3" ht="12.75">
      <c r="B3" t="s">
        <v>92</v>
      </c>
    </row>
    <row r="6" spans="5:13" ht="12.75">
      <c r="E6" s="15" t="s">
        <v>39</v>
      </c>
      <c r="F6" s="15"/>
      <c r="G6" s="15" t="s">
        <v>40</v>
      </c>
      <c r="H6" s="15"/>
      <c r="I6" s="15" t="s">
        <v>41</v>
      </c>
      <c r="J6" s="15"/>
      <c r="K6" s="15" t="s">
        <v>63</v>
      </c>
      <c r="L6" s="15"/>
      <c r="M6" s="15"/>
    </row>
    <row r="7" spans="5:13" ht="12.75">
      <c r="E7" s="15" t="s">
        <v>60</v>
      </c>
      <c r="F7" s="15"/>
      <c r="G7" s="15" t="s">
        <v>61</v>
      </c>
      <c r="H7" s="15"/>
      <c r="I7" s="15" t="s">
        <v>65</v>
      </c>
      <c r="J7" s="15"/>
      <c r="K7" s="15" t="s">
        <v>42</v>
      </c>
      <c r="L7" s="15"/>
      <c r="M7" s="15"/>
    </row>
    <row r="8" spans="5:13" ht="12.75">
      <c r="E8" s="15"/>
      <c r="F8" s="15"/>
      <c r="G8" s="15" t="s">
        <v>41</v>
      </c>
      <c r="H8" s="15"/>
      <c r="I8" s="15" t="s">
        <v>62</v>
      </c>
      <c r="J8" s="15"/>
      <c r="K8" s="15" t="s">
        <v>64</v>
      </c>
      <c r="L8" s="15"/>
      <c r="M8" s="15" t="s">
        <v>43</v>
      </c>
    </row>
    <row r="9" spans="5:13" ht="12.75">
      <c r="E9" s="15" t="s">
        <v>14</v>
      </c>
      <c r="F9" s="15"/>
      <c r="G9" s="15" t="s">
        <v>14</v>
      </c>
      <c r="H9" s="15"/>
      <c r="I9" s="15" t="s">
        <v>14</v>
      </c>
      <c r="J9" s="15"/>
      <c r="K9" s="15" t="s">
        <v>14</v>
      </c>
      <c r="L9" s="15"/>
      <c r="M9" s="15" t="s">
        <v>14</v>
      </c>
    </row>
    <row r="11" spans="2:13" ht="12.75">
      <c r="B11" s="3" t="s">
        <v>38</v>
      </c>
      <c r="E11" s="5">
        <v>18000</v>
      </c>
      <c r="F11" s="5"/>
      <c r="G11" s="5">
        <v>20</v>
      </c>
      <c r="H11" s="5"/>
      <c r="I11" s="5">
        <v>69</v>
      </c>
      <c r="J11" s="5"/>
      <c r="K11" s="5">
        <v>-5362</v>
      </c>
      <c r="L11" s="5"/>
      <c r="M11" s="5">
        <f>SUM(E11:L11)</f>
        <v>12727</v>
      </c>
    </row>
    <row r="12" spans="2:13" ht="12.75">
      <c r="B12" s="3"/>
      <c r="E12" s="5"/>
      <c r="F12" s="5"/>
      <c r="G12" s="5"/>
      <c r="H12" s="5"/>
      <c r="I12" s="5"/>
      <c r="J12" s="5"/>
      <c r="K12" s="5"/>
      <c r="L12" s="5"/>
      <c r="M12" s="5"/>
    </row>
    <row r="13" spans="2:13" ht="12.75">
      <c r="B13" t="s">
        <v>95</v>
      </c>
      <c r="E13" s="25">
        <v>36000</v>
      </c>
      <c r="F13" s="13"/>
      <c r="G13" s="19" t="s">
        <v>49</v>
      </c>
      <c r="H13" s="13"/>
      <c r="I13" s="19" t="s">
        <v>49</v>
      </c>
      <c r="J13" s="13"/>
      <c r="K13" s="13"/>
      <c r="L13" s="13"/>
      <c r="M13" s="13">
        <f>SUM(E13:L13)</f>
        <v>36000</v>
      </c>
    </row>
    <row r="14" spans="5:13" ht="12.75">
      <c r="E14" s="19"/>
      <c r="F14" s="13"/>
      <c r="G14" s="19"/>
      <c r="H14" s="13"/>
      <c r="I14" s="19"/>
      <c r="J14" s="13"/>
      <c r="K14" s="13"/>
      <c r="L14" s="13"/>
      <c r="M14" s="13"/>
    </row>
    <row r="15" spans="2:13" ht="12.75">
      <c r="B15" t="s">
        <v>96</v>
      </c>
      <c r="E15" s="19"/>
      <c r="F15" s="13"/>
      <c r="G15" s="19"/>
      <c r="H15" s="13"/>
      <c r="I15" s="19"/>
      <c r="J15" s="13"/>
      <c r="K15" s="13">
        <v>-12569</v>
      </c>
      <c r="L15" s="13"/>
      <c r="M15" s="13">
        <f>SUM(E15:L15)</f>
        <v>-12569</v>
      </c>
    </row>
    <row r="16" spans="5:13" ht="13.5" thickBot="1"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2.75">
      <c r="B17" s="3" t="s">
        <v>93</v>
      </c>
      <c r="E17" s="13">
        <f>SUM(E11:E13)</f>
        <v>54000</v>
      </c>
      <c r="F17" s="13"/>
      <c r="G17" s="13">
        <f>SUM(G11:G13)</f>
        <v>20</v>
      </c>
      <c r="H17" s="13"/>
      <c r="I17" s="13">
        <f>SUM(I11:I13)</f>
        <v>69</v>
      </c>
      <c r="J17" s="13"/>
      <c r="K17" s="13">
        <f>SUM(K11:K16)</f>
        <v>-17931</v>
      </c>
      <c r="L17" s="13"/>
      <c r="M17" s="13">
        <f>SUM(M11:M16)</f>
        <v>36158</v>
      </c>
    </row>
    <row r="18" spans="2:13" ht="12.75">
      <c r="B18" s="3"/>
      <c r="E18" s="5"/>
      <c r="F18" s="5"/>
      <c r="G18" s="5"/>
      <c r="H18" s="5"/>
      <c r="I18" s="5"/>
      <c r="J18" s="5"/>
      <c r="K18" s="5"/>
      <c r="L18" s="5"/>
      <c r="M18" s="5"/>
    </row>
    <row r="19" spans="2:13" ht="13.5" thickBot="1">
      <c r="B19" s="4" t="s">
        <v>96</v>
      </c>
      <c r="E19" s="24" t="s">
        <v>50</v>
      </c>
      <c r="F19" s="24"/>
      <c r="G19" s="24" t="s">
        <v>50</v>
      </c>
      <c r="H19" s="24"/>
      <c r="I19" s="24" t="s">
        <v>50</v>
      </c>
      <c r="J19" s="24"/>
      <c r="K19" s="12">
        <v>-2672</v>
      </c>
      <c r="L19" s="12"/>
      <c r="M19" s="12">
        <f>SUM(K19:L19)</f>
        <v>-2672</v>
      </c>
    </row>
    <row r="20" spans="2:13" ht="12.75">
      <c r="B20" s="4"/>
      <c r="E20" s="19"/>
      <c r="F20" s="19"/>
      <c r="G20" s="19"/>
      <c r="H20" s="19"/>
      <c r="I20" s="19"/>
      <c r="J20" s="19"/>
      <c r="K20" s="13"/>
      <c r="L20" s="13"/>
      <c r="M20" s="13"/>
    </row>
    <row r="21" spans="2:13" ht="13.5" thickBot="1">
      <c r="B21" s="3" t="s">
        <v>94</v>
      </c>
      <c r="E21" s="12">
        <f>SUM(E17:E20)</f>
        <v>54000</v>
      </c>
      <c r="F21" s="12"/>
      <c r="G21" s="12">
        <f>SUM(G17:G20)</f>
        <v>20</v>
      </c>
      <c r="H21" s="12"/>
      <c r="I21" s="12">
        <f>SUM(I17:I20)</f>
        <v>69</v>
      </c>
      <c r="J21" s="12"/>
      <c r="K21" s="12">
        <f>SUM(K17:K20)</f>
        <v>-20603</v>
      </c>
      <c r="L21" s="12"/>
      <c r="M21" s="12">
        <f>SUM(M17:M20)</f>
        <v>33486</v>
      </c>
    </row>
    <row r="22" spans="5:13" ht="12.75">
      <c r="E22" s="5"/>
      <c r="F22" s="5"/>
      <c r="G22" s="5"/>
      <c r="H22" s="5"/>
      <c r="I22" s="5"/>
      <c r="J22" s="5"/>
      <c r="K22" s="5"/>
      <c r="L22" s="5"/>
      <c r="M22" s="5"/>
    </row>
    <row r="23" spans="5:13" ht="12.75">
      <c r="E23" s="5"/>
      <c r="F23" s="5"/>
      <c r="G23" s="5"/>
      <c r="H23" s="5"/>
      <c r="I23" s="5"/>
      <c r="J23" s="5"/>
      <c r="K23" s="5"/>
      <c r="L23" s="5"/>
      <c r="M23" s="5"/>
    </row>
    <row r="24" spans="5:13" ht="12.75">
      <c r="E24" s="5"/>
      <c r="F24" s="5"/>
      <c r="G24" s="5"/>
      <c r="H24" s="5"/>
      <c r="I24" s="5"/>
      <c r="J24" s="5"/>
      <c r="K24" s="5"/>
      <c r="L24" s="5"/>
      <c r="M24" s="5"/>
    </row>
    <row r="25" spans="5:13" ht="12.75">
      <c r="E25" s="5"/>
      <c r="F25" s="5"/>
      <c r="G25" s="5"/>
      <c r="H25" s="5"/>
      <c r="I25" s="5"/>
      <c r="J25" s="5"/>
      <c r="K25" s="5"/>
      <c r="L25" s="5"/>
      <c r="M25" s="5"/>
    </row>
    <row r="26" spans="5:13" ht="12.75">
      <c r="E26" s="5"/>
      <c r="F26" s="5"/>
      <c r="G26" s="5"/>
      <c r="H26" s="5"/>
      <c r="I26" s="5"/>
      <c r="J26" s="5"/>
      <c r="K26" s="5"/>
      <c r="L26" s="5"/>
      <c r="M26" s="5"/>
    </row>
    <row r="27" spans="5:13" ht="12.75">
      <c r="E27" s="5"/>
      <c r="F27" s="5"/>
      <c r="G27" s="5"/>
      <c r="H27" s="5"/>
      <c r="I27" s="5"/>
      <c r="J27" s="5"/>
      <c r="K27" s="5"/>
      <c r="L27" s="5"/>
      <c r="M27" s="5"/>
    </row>
    <row r="28" spans="5:13" ht="12.75">
      <c r="E28" s="5"/>
      <c r="F28" s="5"/>
      <c r="G28" s="5"/>
      <c r="H28" s="5"/>
      <c r="I28" s="5"/>
      <c r="J28" s="5"/>
      <c r="K28" s="5"/>
      <c r="L28" s="5"/>
      <c r="M28" s="5"/>
    </row>
    <row r="29" spans="5:13" ht="12.75">
      <c r="E29" s="5"/>
      <c r="F29" s="5"/>
      <c r="G29" s="5"/>
      <c r="H29" s="5"/>
      <c r="I29" s="5"/>
      <c r="J29" s="5"/>
      <c r="K29" s="5"/>
      <c r="L29" s="5"/>
      <c r="M29" s="5"/>
    </row>
    <row r="30" spans="5:13" ht="12.75">
      <c r="E30" s="5"/>
      <c r="F30" s="5"/>
      <c r="G30" s="5"/>
      <c r="H30" s="5"/>
      <c r="I30" s="5"/>
      <c r="J30" s="5"/>
      <c r="K30" s="5"/>
      <c r="L30" s="5"/>
      <c r="M30" s="5"/>
    </row>
    <row r="31" spans="5:13" ht="12.75">
      <c r="E31" s="5"/>
      <c r="F31" s="5"/>
      <c r="G31" s="5"/>
      <c r="H31" s="5"/>
      <c r="I31" s="5"/>
      <c r="J31" s="5"/>
      <c r="K31" s="5"/>
      <c r="L31" s="5"/>
      <c r="M31" s="5"/>
    </row>
    <row r="32" spans="5:13" ht="12.75">
      <c r="E32" s="5"/>
      <c r="F32" s="5"/>
      <c r="G32" s="5"/>
      <c r="H32" s="5"/>
      <c r="I32" s="5"/>
      <c r="J32" s="5"/>
      <c r="K32" s="5"/>
      <c r="L32" s="5"/>
      <c r="M32" s="5"/>
    </row>
    <row r="33" spans="5:13" ht="12.75">
      <c r="E33" s="5"/>
      <c r="F33" s="5"/>
      <c r="G33" s="5"/>
      <c r="H33" s="5"/>
      <c r="I33" s="5"/>
      <c r="J33" s="5"/>
      <c r="K33" s="5"/>
      <c r="L33" s="5"/>
      <c r="M33" s="5"/>
    </row>
    <row r="34" spans="5:13" ht="12.75">
      <c r="E34" s="5"/>
      <c r="F34" s="5"/>
      <c r="G34" s="5"/>
      <c r="H34" s="5"/>
      <c r="I34" s="5"/>
      <c r="J34" s="5"/>
      <c r="K34" s="5"/>
      <c r="L34" s="5"/>
      <c r="M34" s="5"/>
    </row>
    <row r="38" ht="12.75">
      <c r="B38" t="s">
        <v>58</v>
      </c>
    </row>
    <row r="39" ht="12.75">
      <c r="B39" t="s">
        <v>57</v>
      </c>
    </row>
    <row r="40" ht="12.75">
      <c r="B40" t="s">
        <v>12</v>
      </c>
    </row>
  </sheetData>
  <printOptions/>
  <pageMargins left="0.5" right="0.25" top="1" bottom="1" header="0.5" footer="0.5"/>
  <pageSetup fitToHeight="1" fitToWidth="1" horizontalDpi="180" verticalDpi="180" orientation="portrait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workbookViewId="0" topLeftCell="A19">
      <selection activeCell="D21" sqref="D19:D21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</cols>
  <sheetData>
    <row r="1" ht="12.75">
      <c r="B1" s="2" t="s">
        <v>53</v>
      </c>
    </row>
    <row r="2" ht="12.75">
      <c r="B2" t="s">
        <v>92</v>
      </c>
    </row>
    <row r="4" spans="8:10" ht="12.75">
      <c r="H4" s="27" t="s">
        <v>90</v>
      </c>
      <c r="I4" s="27"/>
      <c r="J4" s="27"/>
    </row>
    <row r="5" spans="8:10" ht="12.75">
      <c r="H5" s="15" t="s">
        <v>89</v>
      </c>
      <c r="I5" s="15"/>
      <c r="J5" s="15" t="s">
        <v>18</v>
      </c>
    </row>
    <row r="6" spans="8:10" ht="12.75">
      <c r="H6" s="15" t="s">
        <v>14</v>
      </c>
      <c r="I6" s="15"/>
      <c r="J6" s="15" t="s">
        <v>14</v>
      </c>
    </row>
    <row r="8" spans="2:11" ht="12.75">
      <c r="B8" s="3" t="s">
        <v>80</v>
      </c>
      <c r="H8" s="5">
        <v>-2672</v>
      </c>
      <c r="I8" s="5"/>
      <c r="J8" s="5">
        <v>-12569</v>
      </c>
      <c r="K8" s="5"/>
    </row>
    <row r="9" spans="2:11" ht="12.75">
      <c r="B9" s="3" t="s">
        <v>67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79</v>
      </c>
      <c r="H11" s="5">
        <v>-2725</v>
      </c>
      <c r="I11" s="5"/>
      <c r="J11" s="5">
        <v>6991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81</v>
      </c>
      <c r="H13" s="5">
        <f>SUM(H8:H12)</f>
        <v>-5397</v>
      </c>
      <c r="I13" s="5"/>
      <c r="J13" s="5">
        <f>SUM(J8:J12)</f>
        <v>-5578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51</v>
      </c>
      <c r="H15" s="5"/>
      <c r="I15" s="5"/>
      <c r="J15" s="5"/>
      <c r="K15" s="5"/>
    </row>
    <row r="16" spans="2:11" ht="12.75">
      <c r="B16" t="s">
        <v>68</v>
      </c>
      <c r="H16" s="6">
        <v>1715</v>
      </c>
      <c r="I16" s="5"/>
      <c r="J16" s="6">
        <v>9652</v>
      </c>
      <c r="K16" s="5"/>
    </row>
    <row r="17" spans="2:11" ht="12.75">
      <c r="B17" t="s">
        <v>69</v>
      </c>
      <c r="H17" s="20">
        <v>1137</v>
      </c>
      <c r="I17" s="5"/>
      <c r="J17" s="20">
        <v>-2143</v>
      </c>
      <c r="K17" s="5"/>
    </row>
    <row r="18" spans="2:11" ht="12.75">
      <c r="B18" s="3" t="s">
        <v>98</v>
      </c>
      <c r="G18" s="5"/>
      <c r="H18" s="5">
        <f>SUM(H16:H17)+H13</f>
        <v>-2545</v>
      </c>
      <c r="I18" s="5"/>
      <c r="J18" s="5">
        <f>SUM(J16:J17)+J13</f>
        <v>1931</v>
      </c>
      <c r="K18" s="5"/>
    </row>
    <row r="19" spans="8:11" ht="12.75">
      <c r="H19" s="5"/>
      <c r="I19" s="5"/>
      <c r="J19" s="5"/>
      <c r="K19" s="5"/>
    </row>
    <row r="20" spans="2:11" ht="12.75">
      <c r="B20" t="s">
        <v>70</v>
      </c>
      <c r="H20" s="5">
        <v>-728</v>
      </c>
      <c r="I20" s="5"/>
      <c r="J20" s="5">
        <v>-3055</v>
      </c>
      <c r="K20" s="5"/>
    </row>
    <row r="21" spans="2:11" ht="12.75">
      <c r="B21" t="s">
        <v>71</v>
      </c>
      <c r="H21" s="5">
        <v>6</v>
      </c>
      <c r="I21" s="5"/>
      <c r="J21" s="5">
        <v>24</v>
      </c>
      <c r="K21" s="5"/>
    </row>
    <row r="22" spans="8:11" ht="12.75">
      <c r="H22" s="10"/>
      <c r="I22" s="5"/>
      <c r="J22" s="10"/>
      <c r="K22" s="5"/>
    </row>
    <row r="23" spans="2:11" ht="12.75">
      <c r="B23" s="3" t="s">
        <v>102</v>
      </c>
      <c r="H23" s="5">
        <f>H18+H20+H21</f>
        <v>-3267</v>
      </c>
      <c r="I23" s="5"/>
      <c r="J23" s="5">
        <f>J18+J20+J21</f>
        <v>-1100</v>
      </c>
      <c r="K23" s="5"/>
    </row>
    <row r="24" spans="8:11" ht="12.75">
      <c r="H24" s="5"/>
      <c r="I24" s="5"/>
      <c r="J24" s="5"/>
      <c r="K24" s="5"/>
    </row>
    <row r="25" spans="2:11" ht="12.75">
      <c r="B25" s="3" t="s">
        <v>72</v>
      </c>
      <c r="H25" s="5"/>
      <c r="I25" s="5"/>
      <c r="J25" s="5"/>
      <c r="K25" s="5"/>
    </row>
    <row r="26" spans="2:11" ht="12.75">
      <c r="B26" t="s">
        <v>73</v>
      </c>
      <c r="H26" s="26">
        <v>-4</v>
      </c>
      <c r="I26" s="5"/>
      <c r="J26" s="21" t="s">
        <v>48</v>
      </c>
      <c r="K26" s="5"/>
    </row>
    <row r="27" spans="2:11" ht="12.75">
      <c r="B27" t="s">
        <v>74</v>
      </c>
      <c r="H27" s="20">
        <v>6413</v>
      </c>
      <c r="I27" s="5"/>
      <c r="J27" s="20">
        <v>3396</v>
      </c>
      <c r="K27" s="5"/>
    </row>
    <row r="28" spans="2:11" ht="12.75">
      <c r="B28" s="3" t="s">
        <v>99</v>
      </c>
      <c r="H28" s="13">
        <f>SUM(H26:H27)</f>
        <v>6409</v>
      </c>
      <c r="I28" s="5"/>
      <c r="J28" s="13">
        <f>SUM(J27)</f>
        <v>3396</v>
      </c>
      <c r="K28" s="5"/>
    </row>
    <row r="29" spans="8:11" ht="12.75">
      <c r="H29" s="5"/>
      <c r="I29" s="5"/>
      <c r="J29" s="5"/>
      <c r="K29" s="5"/>
    </row>
    <row r="30" spans="2:11" ht="12.75">
      <c r="B30" s="3" t="s">
        <v>75</v>
      </c>
      <c r="H30" s="5"/>
      <c r="I30" s="5"/>
      <c r="J30" s="5"/>
      <c r="K30" s="5"/>
    </row>
    <row r="31" spans="2:11" ht="12.75">
      <c r="B31" t="s">
        <v>76</v>
      </c>
      <c r="H31" s="10">
        <v>-5500</v>
      </c>
      <c r="I31" s="5"/>
      <c r="J31" s="10">
        <v>11131</v>
      </c>
      <c r="K31" s="5"/>
    </row>
    <row r="32" spans="2:11" ht="12.75">
      <c r="B32" s="3" t="s">
        <v>103</v>
      </c>
      <c r="K32" s="5"/>
    </row>
    <row r="33" spans="2:11" ht="12.75">
      <c r="B33" s="3" t="s">
        <v>104</v>
      </c>
      <c r="H33" s="5">
        <f>SUM(H30:H31)</f>
        <v>-5500</v>
      </c>
      <c r="I33" s="5"/>
      <c r="J33" s="5">
        <f>SUM(J31)</f>
        <v>11131</v>
      </c>
      <c r="K33" s="5"/>
    </row>
    <row r="34" spans="8:11" ht="12.75">
      <c r="H34" s="10"/>
      <c r="I34" s="5"/>
      <c r="J34" s="10"/>
      <c r="K34" s="5"/>
    </row>
    <row r="35" spans="2:11" ht="12.75">
      <c r="B35" s="3" t="s">
        <v>77</v>
      </c>
      <c r="H35" s="5">
        <f>H23+H28+H33</f>
        <v>-2358</v>
      </c>
      <c r="I35" s="5"/>
      <c r="J35" s="5">
        <f>J23+J28+J33</f>
        <v>13427</v>
      </c>
      <c r="K35" s="5"/>
    </row>
    <row r="36" spans="8:11" ht="12.75">
      <c r="H36" s="5"/>
      <c r="I36" s="5"/>
      <c r="J36" s="5"/>
      <c r="K36" s="5"/>
    </row>
    <row r="37" spans="2:11" ht="12.75">
      <c r="B37" s="3" t="s">
        <v>78</v>
      </c>
      <c r="H37" s="5">
        <v>470</v>
      </c>
      <c r="I37" s="5"/>
      <c r="J37" s="5">
        <v>-12957</v>
      </c>
      <c r="K37" s="5"/>
    </row>
    <row r="38" spans="8:11" ht="12.75">
      <c r="H38" s="5"/>
      <c r="I38" s="5"/>
      <c r="J38" s="5"/>
      <c r="K38" s="5"/>
    </row>
    <row r="39" spans="2:11" ht="13.5" thickBot="1">
      <c r="B39" s="3" t="s">
        <v>100</v>
      </c>
      <c r="H39" s="9">
        <f>SUM(H35:H38)</f>
        <v>-1888</v>
      </c>
      <c r="I39" s="5"/>
      <c r="J39" s="9">
        <f>SUM(J35:J38)</f>
        <v>470</v>
      </c>
      <c r="K39" s="5"/>
    </row>
    <row r="40" spans="8:11" ht="13.5" thickTop="1">
      <c r="H40" s="5"/>
      <c r="I40" s="5"/>
      <c r="J40" s="5"/>
      <c r="K40" s="5"/>
    </row>
    <row r="41" spans="8:11" ht="12.75">
      <c r="H41" s="5"/>
      <c r="I41" s="5"/>
      <c r="J41" s="5"/>
      <c r="K41" s="5"/>
    </row>
    <row r="42" ht="12.75">
      <c r="B42" t="s">
        <v>101</v>
      </c>
    </row>
    <row r="43" ht="12.75">
      <c r="B43" t="s">
        <v>44</v>
      </c>
    </row>
    <row r="45" spans="8:10" ht="12.75">
      <c r="H45" s="27" t="s">
        <v>90</v>
      </c>
      <c r="I45" s="27"/>
      <c r="J45" s="27"/>
    </row>
    <row r="46" spans="8:10" ht="12.75">
      <c r="H46" s="15" t="s">
        <v>89</v>
      </c>
      <c r="I46" s="15"/>
      <c r="J46" s="15" t="s">
        <v>18</v>
      </c>
    </row>
    <row r="47" spans="8:10" ht="12.75">
      <c r="H47" s="15" t="s">
        <v>14</v>
      </c>
      <c r="I47" s="15"/>
      <c r="J47" s="15" t="s">
        <v>14</v>
      </c>
    </row>
    <row r="49" spans="2:10" ht="12.75">
      <c r="B49" t="s">
        <v>26</v>
      </c>
      <c r="H49" s="5">
        <v>1140</v>
      </c>
      <c r="I49" s="5"/>
      <c r="J49" s="5">
        <v>1776</v>
      </c>
    </row>
    <row r="50" spans="2:10" ht="12.75">
      <c r="B50" t="s">
        <v>66</v>
      </c>
      <c r="H50" s="5">
        <v>-3028</v>
      </c>
      <c r="I50" s="5"/>
      <c r="J50" s="5">
        <v>-1306</v>
      </c>
    </row>
    <row r="51" spans="8:10" ht="13.5" thickBot="1">
      <c r="H51" s="9">
        <f>SUM(H49:H50)</f>
        <v>-1888</v>
      </c>
      <c r="I51" s="5"/>
      <c r="J51" s="9">
        <f>SUM(J49:J50)</f>
        <v>470</v>
      </c>
    </row>
    <row r="52" spans="8:10" ht="13.5" thickTop="1">
      <c r="H52" s="5"/>
      <c r="I52" s="5"/>
      <c r="J52" s="5"/>
    </row>
    <row r="53" spans="8:10" ht="12.75">
      <c r="H53" s="5"/>
      <c r="I53" s="5"/>
      <c r="J53" s="5"/>
    </row>
    <row r="54" spans="2:11" ht="12.75">
      <c r="B54" t="s">
        <v>86</v>
      </c>
      <c r="H54" s="5"/>
      <c r="I54" s="5"/>
      <c r="J54" s="5"/>
      <c r="K54" s="5"/>
    </row>
    <row r="55" spans="2:11" ht="12.75">
      <c r="B55" t="s">
        <v>57</v>
      </c>
      <c r="H55" s="5"/>
      <c r="I55" s="5"/>
      <c r="J55" s="5"/>
      <c r="K55" s="5"/>
    </row>
    <row r="56" spans="2:11" ht="12.75">
      <c r="B56" t="s">
        <v>12</v>
      </c>
      <c r="H56" s="5"/>
      <c r="I56" s="5"/>
      <c r="J56" s="5"/>
      <c r="K56" s="5"/>
    </row>
  </sheetData>
  <mergeCells count="2">
    <mergeCell ref="H4:J4"/>
    <mergeCell ref="H45:J45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Account</cp:lastModifiedBy>
  <cp:lastPrinted>2004-02-17T06:50:33Z</cp:lastPrinted>
  <dcterms:created xsi:type="dcterms:W3CDTF">2003-07-13T11:27:25Z</dcterms:created>
  <dcterms:modified xsi:type="dcterms:W3CDTF">2004-02-13T23:55:13Z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